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Live Calc" sheetId="1" r:id="rId1"/>
  </sheets>
  <definedNames>
    <definedName name="_xlnm.Print_Area" localSheetId="0">'Live Calc'!$A$1:$L$41</definedName>
  </definedNames>
  <calcPr fullCalcOnLoad="1"/>
</workbook>
</file>

<file path=xl/sharedStrings.xml><?xml version="1.0" encoding="utf-8"?>
<sst xmlns="http://schemas.openxmlformats.org/spreadsheetml/2006/main" count="105" uniqueCount="63">
  <si>
    <t xml:space="preserve">Implemented by Anthony Shao, Microcosm. Contact bookproject@smad.com </t>
  </si>
  <si>
    <t>User Inputs In Orange</t>
  </si>
  <si>
    <t>Gateway Terminal Type</t>
  </si>
  <si>
    <t>Units</t>
  </si>
  <si>
    <t>GHz</t>
  </si>
  <si>
    <t>m</t>
  </si>
  <si>
    <t>deg</t>
  </si>
  <si>
    <t>dBi</t>
  </si>
  <si>
    <t>W</t>
  </si>
  <si>
    <t>dB</t>
  </si>
  <si>
    <t>dBW</t>
  </si>
  <si>
    <t>km</t>
  </si>
  <si>
    <t>%</t>
  </si>
  <si>
    <t>dB-K</t>
  </si>
  <si>
    <t>dB/K</t>
  </si>
  <si>
    <t>dB-Hz</t>
  </si>
  <si>
    <t>MHz</t>
  </si>
  <si>
    <t>Mbps</t>
  </si>
  <si>
    <t xml:space="preserve">     Diameter</t>
  </si>
  <si>
    <t xml:space="preserve">     Beamwidth</t>
  </si>
  <si>
    <t xml:space="preserve">     Transmit Power</t>
  </si>
  <si>
    <t xml:space="preserve">     Backoff and Line Loss</t>
  </si>
  <si>
    <t xml:space="preserve">     EIRP, Gateway</t>
  </si>
  <si>
    <t xml:space="preserve">     Space Loss</t>
  </si>
  <si>
    <t xml:space="preserve">     Net Path Loss</t>
  </si>
  <si>
    <t xml:space="preserve">     Antenna Efficiency</t>
  </si>
  <si>
    <t xml:space="preserve">     Line Loss</t>
  </si>
  <si>
    <t>Tracking</t>
  </si>
  <si>
    <r>
      <t xml:space="preserve">     </t>
    </r>
    <r>
      <rPr>
        <i/>
        <sz val="10"/>
        <rFont val="Arial"/>
        <family val="2"/>
      </rPr>
      <t>G</t>
    </r>
    <r>
      <rPr>
        <sz val="10"/>
        <rFont val="Arial"/>
        <family val="2"/>
      </rPr>
      <t>/</t>
    </r>
    <r>
      <rPr>
        <i/>
        <sz val="10"/>
        <rFont val="Arial"/>
        <family val="2"/>
      </rPr>
      <t>T</t>
    </r>
  </si>
  <si>
    <r>
      <t xml:space="preserve">     Receiver </t>
    </r>
    <r>
      <rPr>
        <i/>
        <sz val="10"/>
        <rFont val="Arial"/>
        <family val="2"/>
      </rPr>
      <t>C</t>
    </r>
    <r>
      <rPr>
        <sz val="10"/>
        <rFont val="Arial"/>
        <family val="2"/>
      </rPr>
      <t>/</t>
    </r>
    <r>
      <rPr>
        <i/>
        <sz val="10"/>
        <rFont val="Arial"/>
        <family val="2"/>
      </rPr>
      <t>N</t>
    </r>
    <r>
      <rPr>
        <i/>
        <vertAlign val="subscript"/>
        <sz val="10"/>
        <rFont val="Arial"/>
        <family val="2"/>
      </rPr>
      <t>o</t>
    </r>
  </si>
  <si>
    <r>
      <t xml:space="preserve">     Gain, </t>
    </r>
    <r>
      <rPr>
        <i/>
        <sz val="10"/>
        <rFont val="Arial"/>
        <family val="2"/>
      </rPr>
      <t>G</t>
    </r>
  </si>
  <si>
    <t>Modulation</t>
  </si>
  <si>
    <t>Bits/Symbol</t>
  </si>
  <si>
    <t>Code Rate</t>
  </si>
  <si>
    <t>Spectral Efficiency</t>
  </si>
  <si>
    <t>QPSK</t>
  </si>
  <si>
    <t>8PSK</t>
  </si>
  <si>
    <t>16APSK</t>
  </si>
  <si>
    <t>Values on this table are taken from Table 16-12</t>
  </si>
  <si>
    <r>
      <t xml:space="preserve">     Receive Carrier Power Per User, </t>
    </r>
    <r>
      <rPr>
        <i/>
        <sz val="10"/>
        <rFont val="Arial"/>
        <family val="2"/>
      </rPr>
      <t>C</t>
    </r>
  </si>
  <si>
    <t xml:space="preserve">     System Noise Temperature</t>
  </si>
  <si>
    <t xml:space="preserve">     Atmospheric Losses</t>
  </si>
  <si>
    <t>Propagation Range</t>
  </si>
  <si>
    <r>
      <t>E</t>
    </r>
    <r>
      <rPr>
        <b/>
        <vertAlign val="subscript"/>
        <sz val="10"/>
        <rFont val="Arial"/>
        <family val="2"/>
      </rPr>
      <t>b</t>
    </r>
    <r>
      <rPr>
        <b/>
        <sz val="10"/>
        <rFont val="Arial"/>
        <family val="2"/>
      </rPr>
      <t>/</t>
    </r>
    <r>
      <rPr>
        <b/>
        <i/>
        <sz val="10"/>
        <rFont val="Arial"/>
        <family val="2"/>
      </rPr>
      <t>N</t>
    </r>
    <r>
      <rPr>
        <b/>
        <vertAlign val="subscript"/>
        <sz val="10"/>
        <rFont val="Arial"/>
        <family val="2"/>
      </rPr>
      <t>o</t>
    </r>
  </si>
  <si>
    <t>See text for explanation.</t>
  </si>
  <si>
    <t>FireSat II Downlink Cases</t>
  </si>
  <si>
    <t>Fixed Horn</t>
  </si>
  <si>
    <t>Planar Array</t>
  </si>
  <si>
    <t>FireSat II Downlink Frequency</t>
  </si>
  <si>
    <t xml:space="preserve">     Data Rate</t>
  </si>
  <si>
    <r>
      <t xml:space="preserve">     Code Rate, </t>
    </r>
    <r>
      <rPr>
        <i/>
        <sz val="10"/>
        <rFont val="Arial"/>
        <family val="2"/>
      </rPr>
      <t>ρ</t>
    </r>
  </si>
  <si>
    <t>FireSat II Antenna Type</t>
  </si>
  <si>
    <t xml:space="preserve">     Antenna Beamwidth</t>
  </si>
  <si>
    <t xml:space="preserve">     Gain Reduction Factor</t>
  </si>
  <si>
    <r>
      <t xml:space="preserve">     Available</t>
    </r>
    <r>
      <rPr>
        <i/>
        <sz val="10"/>
        <rFont val="Arial"/>
        <family val="2"/>
      </rPr>
      <t xml:space="preserve"> E</t>
    </r>
    <r>
      <rPr>
        <i/>
        <vertAlign val="subscript"/>
        <sz val="10"/>
        <rFont val="Arial"/>
        <family val="2"/>
      </rPr>
      <t>b</t>
    </r>
    <r>
      <rPr>
        <sz val="10"/>
        <rFont val="Arial"/>
        <family val="2"/>
      </rPr>
      <t>/</t>
    </r>
    <r>
      <rPr>
        <i/>
        <sz val="10"/>
        <rFont val="Arial"/>
        <family val="2"/>
      </rPr>
      <t>N</t>
    </r>
    <r>
      <rPr>
        <i/>
        <vertAlign val="subscript"/>
        <sz val="10"/>
        <rFont val="Arial"/>
        <family val="2"/>
      </rPr>
      <t>o</t>
    </r>
  </si>
  <si>
    <t xml:space="preserve">     Bandwidth</t>
  </si>
  <si>
    <t xml:space="preserve">     Modem Implementation Loss</t>
  </si>
  <si>
    <r>
      <t xml:space="preserve">     Required </t>
    </r>
    <r>
      <rPr>
        <i/>
        <sz val="10"/>
        <rFont val="Arial"/>
        <family val="2"/>
      </rPr>
      <t>E</t>
    </r>
    <r>
      <rPr>
        <i/>
        <vertAlign val="subscript"/>
        <sz val="10"/>
        <rFont val="Arial"/>
        <family val="2"/>
      </rPr>
      <t>b</t>
    </r>
    <r>
      <rPr>
        <sz val="10"/>
        <rFont val="Arial"/>
        <family val="2"/>
      </rPr>
      <t>/</t>
    </r>
    <r>
      <rPr>
        <i/>
        <sz val="10"/>
        <rFont val="Arial"/>
        <family val="2"/>
      </rPr>
      <t>N</t>
    </r>
    <r>
      <rPr>
        <i/>
        <vertAlign val="subscript"/>
        <sz val="10"/>
        <rFont val="Arial"/>
        <family val="2"/>
      </rPr>
      <t>o</t>
    </r>
  </si>
  <si>
    <t xml:space="preserve">     Margin</t>
  </si>
  <si>
    <t>Table 16web-8. Intersatellite Link Budget, Ka-Band</t>
  </si>
  <si>
    <t xml:space="preserve">          Antenna Scan Angle</t>
  </si>
  <si>
    <t>Version 1. February 8, 2012. Microcosm, Inc.</t>
  </si>
  <si>
    <t xml:space="preserve">     Antenna Gain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</si>
</sst>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%"/>
    <numFmt numFmtId="166" formatCode="0.0"/>
    <numFmt numFmtId="167" formatCode="#,##0.0"/>
    <numFmt numFmtId="168" formatCode="0.000"/>
  </numFmts>
  <fonts count="2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i/>
      <vertAlign val="subscript"/>
      <sz val="10"/>
      <name val="Arial"/>
      <family val="2"/>
    </font>
    <font>
      <b/>
      <vertAlign val="subscript"/>
      <sz val="10"/>
      <name val="Arial"/>
      <family val="2"/>
    </font>
    <font>
      <b/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3" fillId="3" borderId="0" applyNumberFormat="0" applyBorder="0" applyAlignment="0" applyProtection="0"/>
    <xf numFmtId="0" fontId="17" fillId="20" borderId="1" applyNumberFormat="0" applyAlignment="0" applyProtection="0"/>
    <xf numFmtId="0" fontId="1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5" fillId="7" borderId="1" applyNumberFormat="0" applyAlignment="0" applyProtection="0"/>
    <xf numFmtId="0" fontId="18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164" fontId="2" fillId="0" borderId="0" xfId="55" applyNumberFormat="1" applyFont="1" applyFill="1" applyBorder="1">
      <alignment/>
      <protection/>
    </xf>
    <xf numFmtId="164" fontId="0" fillId="0" borderId="0" xfId="55" applyNumberFormat="1" applyFont="1" applyFill="1" applyBorder="1">
      <alignment/>
      <protection/>
    </xf>
    <xf numFmtId="164" fontId="3" fillId="0" borderId="0" xfId="55" applyNumberFormat="1" applyFont="1" applyFill="1" applyBorder="1">
      <alignment/>
      <protection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2" fontId="0" fillId="15" borderId="10" xfId="0" applyNumberFormat="1" applyFill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166" fontId="0" fillId="15" borderId="10" xfId="0" applyNumberFormat="1" applyFill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0" fontId="0" fillId="15" borderId="10" xfId="0" applyFill="1" applyBorder="1" applyAlignment="1">
      <alignment horizontal="center"/>
    </xf>
    <xf numFmtId="0" fontId="2" fillId="15" borderId="11" xfId="0" applyFont="1" applyFill="1" applyBorder="1" applyAlignment="1">
      <alignment horizontal="center"/>
    </xf>
    <xf numFmtId="165" fontId="0" fillId="15" borderId="10" xfId="0" applyNumberForma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13" fontId="0" fillId="0" borderId="10" xfId="0" applyNumberFormat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13" fontId="0" fillId="0" borderId="14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0" fontId="2" fillId="4" borderId="16" xfId="0" applyFont="1" applyFill="1" applyBorder="1" applyAlignment="1">
      <alignment horizontal="center"/>
    </xf>
    <xf numFmtId="0" fontId="2" fillId="4" borderId="17" xfId="0" applyFont="1" applyFill="1" applyBorder="1" applyAlignment="1">
      <alignment horizontal="center"/>
    </xf>
    <xf numFmtId="0" fontId="2" fillId="4" borderId="18" xfId="0" applyFont="1" applyFill="1" applyBorder="1" applyAlignment="1">
      <alignment horizontal="center"/>
    </xf>
    <xf numFmtId="166" fontId="0" fillId="0" borderId="15" xfId="0" applyNumberFormat="1" applyBorder="1" applyAlignment="1">
      <alignment horizontal="center"/>
    </xf>
    <xf numFmtId="166" fontId="0" fillId="0" borderId="19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13" fontId="0" fillId="0" borderId="10" xfId="0" applyNumberFormat="1" applyFill="1" applyBorder="1" applyAlignment="1">
      <alignment horizontal="center"/>
    </xf>
    <xf numFmtId="0" fontId="2" fillId="4" borderId="12" xfId="0" applyFont="1" applyFill="1" applyBorder="1" applyAlignment="1">
      <alignment/>
    </xf>
    <xf numFmtId="0" fontId="0" fillId="4" borderId="12" xfId="0" applyFill="1" applyBorder="1" applyAlignment="1">
      <alignment/>
    </xf>
    <xf numFmtId="0" fontId="0" fillId="4" borderId="12" xfId="0" applyFont="1" applyFill="1" applyBorder="1" applyAlignment="1">
      <alignment/>
    </xf>
    <xf numFmtId="0" fontId="2" fillId="4" borderId="16" xfId="0" applyFont="1" applyFill="1" applyBorder="1" applyAlignment="1">
      <alignment/>
    </xf>
    <xf numFmtId="2" fontId="0" fillId="15" borderId="17" xfId="0" applyNumberFormat="1" applyFill="1" applyBorder="1" applyAlignment="1">
      <alignment horizontal="center"/>
    </xf>
    <xf numFmtId="0" fontId="7" fillId="4" borderId="17" xfId="0" applyFont="1" applyFill="1" applyBorder="1" applyAlignment="1">
      <alignment horizontal="center"/>
    </xf>
    <xf numFmtId="167" fontId="0" fillId="15" borderId="10" xfId="0" applyNumberFormat="1" applyFill="1" applyBorder="1" applyAlignment="1">
      <alignment horizontal="center"/>
    </xf>
    <xf numFmtId="166" fontId="0" fillId="0" borderId="10" xfId="0" applyNumberFormat="1" applyBorder="1" applyAlignment="1">
      <alignment horizontal="center"/>
    </xf>
    <xf numFmtId="0" fontId="2" fillId="20" borderId="20" xfId="0" applyFont="1" applyFill="1" applyBorder="1" applyAlignment="1">
      <alignment/>
    </xf>
    <xf numFmtId="0" fontId="2" fillId="20" borderId="21" xfId="0" applyFont="1" applyFill="1" applyBorder="1" applyAlignment="1">
      <alignment horizontal="center"/>
    </xf>
    <xf numFmtId="0" fontId="2" fillId="20" borderId="22" xfId="0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166" fontId="0" fillId="0" borderId="10" xfId="0" applyNumberFormat="1" applyFont="1" applyFill="1" applyBorder="1" applyAlignment="1">
      <alignment horizontal="center"/>
    </xf>
    <xf numFmtId="168" fontId="0" fillId="15" borderId="10" xfId="0" applyNumberForma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4" borderId="13" xfId="0" applyFill="1" applyBorder="1" applyAlignment="1">
      <alignment/>
    </xf>
    <xf numFmtId="166" fontId="0" fillId="0" borderId="14" xfId="0" applyNumberFormat="1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166" fontId="0" fillId="0" borderId="10" xfId="0" applyNumberFormat="1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BER_Numbers_and_Rates_v5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2"/>
  <sheetViews>
    <sheetView tabSelected="1" view="pageBreakPreview" zoomScale="60" zoomScalePageLayoutView="0" workbookViewId="0" topLeftCell="A1">
      <selection activeCell="A1" sqref="A1"/>
    </sheetView>
  </sheetViews>
  <sheetFormatPr defaultColWidth="9.140625" defaultRowHeight="12.75"/>
  <cols>
    <col min="1" max="1" width="35.28125" style="0" customWidth="1"/>
    <col min="2" max="2" width="11.7109375" style="4" customWidth="1"/>
    <col min="3" max="3" width="12.140625" style="4" customWidth="1"/>
    <col min="4" max="4" width="7.57421875" style="4" customWidth="1"/>
    <col min="7" max="7" width="11.8515625" style="0" customWidth="1"/>
    <col min="8" max="8" width="11.421875" style="0" customWidth="1"/>
    <col min="9" max="9" width="7.7109375" style="0" customWidth="1"/>
    <col min="10" max="10" width="10.57421875" style="0" customWidth="1"/>
    <col min="11" max="11" width="17.8515625" style="0" customWidth="1"/>
  </cols>
  <sheetData>
    <row r="1" ht="12.75">
      <c r="A1" s="1" t="s">
        <v>59</v>
      </c>
    </row>
    <row r="2" ht="12.75">
      <c r="A2" s="2" t="s">
        <v>0</v>
      </c>
    </row>
    <row r="3" ht="12.75">
      <c r="A3" s="2" t="s">
        <v>61</v>
      </c>
    </row>
    <row r="4" ht="12.75">
      <c r="A4" s="3" t="s">
        <v>44</v>
      </c>
    </row>
    <row r="5" ht="13.5" thickBot="1"/>
    <row r="6" spans="1:3" ht="13.5" thickBot="1">
      <c r="A6" s="11" t="s">
        <v>1</v>
      </c>
      <c r="B6" s="14"/>
      <c r="C6" s="14"/>
    </row>
    <row r="7" ht="13.5" thickBot="1"/>
    <row r="8" spans="1:11" ht="15" thickBot="1">
      <c r="A8" s="37" t="s">
        <v>45</v>
      </c>
      <c r="B8" s="38" t="s">
        <v>46</v>
      </c>
      <c r="C8" s="38" t="s">
        <v>47</v>
      </c>
      <c r="D8" s="39" t="s">
        <v>3</v>
      </c>
      <c r="G8" s="22" t="s">
        <v>31</v>
      </c>
      <c r="H8" s="23" t="s">
        <v>32</v>
      </c>
      <c r="I8" s="34" t="s">
        <v>43</v>
      </c>
      <c r="J8" s="23" t="s">
        <v>33</v>
      </c>
      <c r="K8" s="24" t="s">
        <v>34</v>
      </c>
    </row>
    <row r="9" spans="1:11" ht="12.75">
      <c r="A9" s="32" t="s">
        <v>48</v>
      </c>
      <c r="B9" s="33">
        <v>8.2</v>
      </c>
      <c r="C9" s="33">
        <v>8.2</v>
      </c>
      <c r="D9" s="43" t="s">
        <v>4</v>
      </c>
      <c r="G9" s="17" t="s">
        <v>35</v>
      </c>
      <c r="H9" s="5">
        <v>2</v>
      </c>
      <c r="I9" s="7">
        <v>0.59</v>
      </c>
      <c r="J9" s="16">
        <v>0.3333333333333333</v>
      </c>
      <c r="K9" s="21">
        <v>0.66</v>
      </c>
    </row>
    <row r="10" spans="1:11" ht="12.75">
      <c r="A10" s="30" t="s">
        <v>49</v>
      </c>
      <c r="B10" s="10">
        <v>100</v>
      </c>
      <c r="C10" s="10">
        <v>100</v>
      </c>
      <c r="D10" s="44" t="s">
        <v>17</v>
      </c>
      <c r="G10" s="17" t="s">
        <v>35</v>
      </c>
      <c r="H10" s="5">
        <v>2</v>
      </c>
      <c r="I10" s="7">
        <v>0.73</v>
      </c>
      <c r="J10" s="16">
        <v>0.4</v>
      </c>
      <c r="K10" s="21">
        <v>0.79</v>
      </c>
    </row>
    <row r="11" spans="1:11" ht="15.75">
      <c r="A11" s="30" t="s">
        <v>57</v>
      </c>
      <c r="B11" s="10">
        <v>1.05</v>
      </c>
      <c r="C11" s="10">
        <v>3.89</v>
      </c>
      <c r="D11" s="44" t="s">
        <v>9</v>
      </c>
      <c r="G11" s="17" t="s">
        <v>35</v>
      </c>
      <c r="H11" s="5">
        <v>2</v>
      </c>
      <c r="I11" s="7">
        <v>0.75</v>
      </c>
      <c r="J11" s="16">
        <v>0.25</v>
      </c>
      <c r="K11" s="21">
        <v>0.49</v>
      </c>
    </row>
    <row r="12" spans="1:11" ht="12.75">
      <c r="A12" s="30" t="s">
        <v>50</v>
      </c>
      <c r="B12" s="28">
        <f>VLOOKUP(B11,I9:J31,2,TRUE)</f>
        <v>0.5</v>
      </c>
      <c r="C12" s="28">
        <f>VLOOKUP(C11,I9:J31,2,TRUE)</f>
        <v>0.9</v>
      </c>
      <c r="D12" s="44"/>
      <c r="G12" s="17" t="s">
        <v>35</v>
      </c>
      <c r="H12" s="5">
        <v>2</v>
      </c>
      <c r="I12" s="7">
        <v>1.05</v>
      </c>
      <c r="J12" s="16">
        <v>0.5</v>
      </c>
      <c r="K12" s="21">
        <v>0.99</v>
      </c>
    </row>
    <row r="13" spans="1:11" ht="12.75">
      <c r="A13" s="30" t="s">
        <v>55</v>
      </c>
      <c r="B13" s="41">
        <f>1.34*B10/B12/2</f>
        <v>134</v>
      </c>
      <c r="C13" s="41">
        <f>1.34*C10/C12/2</f>
        <v>74.44444444444444</v>
      </c>
      <c r="D13" s="44" t="s">
        <v>16</v>
      </c>
      <c r="G13" s="17" t="s">
        <v>35</v>
      </c>
      <c r="H13" s="5">
        <v>2</v>
      </c>
      <c r="I13" s="7">
        <v>1.48</v>
      </c>
      <c r="J13" s="16">
        <v>0.6</v>
      </c>
      <c r="K13" s="21">
        <v>1.19</v>
      </c>
    </row>
    <row r="14" spans="1:11" ht="12.75">
      <c r="A14" s="29" t="s">
        <v>51</v>
      </c>
      <c r="B14" s="5" t="s">
        <v>46</v>
      </c>
      <c r="C14" s="5" t="s">
        <v>47</v>
      </c>
      <c r="D14" s="44"/>
      <c r="G14" s="17" t="s">
        <v>35</v>
      </c>
      <c r="H14" s="5">
        <v>2</v>
      </c>
      <c r="I14" s="7">
        <v>1.89</v>
      </c>
      <c r="J14" s="16">
        <v>0.6666666666666666</v>
      </c>
      <c r="K14" s="21">
        <v>1.32</v>
      </c>
    </row>
    <row r="15" spans="1:11" ht="12.75">
      <c r="A15" s="30" t="s">
        <v>18</v>
      </c>
      <c r="B15" s="42">
        <v>0.021</v>
      </c>
      <c r="C15" s="42">
        <v>0.248</v>
      </c>
      <c r="D15" s="44" t="s">
        <v>5</v>
      </c>
      <c r="G15" s="17" t="s">
        <v>35</v>
      </c>
      <c r="H15" s="5">
        <v>2</v>
      </c>
      <c r="I15" s="7">
        <v>2.31</v>
      </c>
      <c r="J15" s="16">
        <v>0.75</v>
      </c>
      <c r="K15" s="21">
        <v>1.49</v>
      </c>
    </row>
    <row r="16" spans="1:11" ht="12.75">
      <c r="A16" s="30" t="s">
        <v>52</v>
      </c>
      <c r="B16" s="36">
        <f>21/(B9*B15)</f>
        <v>121.95121951219512</v>
      </c>
      <c r="C16" s="36">
        <f>21/(C9*C15)</f>
        <v>10.326514555468137</v>
      </c>
      <c r="D16" s="44" t="s">
        <v>6</v>
      </c>
      <c r="G16" s="17" t="s">
        <v>35</v>
      </c>
      <c r="H16" s="5">
        <v>2</v>
      </c>
      <c r="I16" s="7">
        <v>2.67</v>
      </c>
      <c r="J16" s="16">
        <v>0.8</v>
      </c>
      <c r="K16" s="21">
        <v>1.59</v>
      </c>
    </row>
    <row r="17" spans="1:11" ht="12.75">
      <c r="A17" s="31" t="s">
        <v>25</v>
      </c>
      <c r="B17" s="12">
        <v>0.55</v>
      </c>
      <c r="C17" s="12">
        <v>0.55</v>
      </c>
      <c r="D17" s="44" t="s">
        <v>12</v>
      </c>
      <c r="G17" s="17" t="s">
        <v>35</v>
      </c>
      <c r="H17" s="5">
        <v>2</v>
      </c>
      <c r="I17" s="7">
        <v>2.99</v>
      </c>
      <c r="J17" s="16">
        <v>0.8333333333333334</v>
      </c>
      <c r="K17" s="21">
        <v>1.65</v>
      </c>
    </row>
    <row r="18" spans="1:11" ht="12.75">
      <c r="A18" s="30" t="s">
        <v>62</v>
      </c>
      <c r="B18" s="36">
        <f>20.4+20*LOG(B9)+20*LOG(B15)+10*LOG(B17)</f>
        <v>2.524289837295155</v>
      </c>
      <c r="C18" s="36">
        <f>20.4+20*LOG(C9)+20*LOG(C15)+10*LOG(C17)</f>
        <v>23.968937559141096</v>
      </c>
      <c r="D18" s="44" t="s">
        <v>7</v>
      </c>
      <c r="G18" s="17" t="s">
        <v>36</v>
      </c>
      <c r="H18" s="5">
        <v>3</v>
      </c>
      <c r="I18" s="7">
        <v>3</v>
      </c>
      <c r="J18" s="16">
        <v>0.6</v>
      </c>
      <c r="K18" s="21">
        <v>1.8</v>
      </c>
    </row>
    <row r="19" spans="1:11" ht="12.75">
      <c r="A19" s="30" t="s">
        <v>53</v>
      </c>
      <c r="B19" s="48">
        <f>10*LOG(COS(B20*PI()/180))</f>
        <v>0</v>
      </c>
      <c r="C19" s="48">
        <f>10*LOG(COS(C20*PI()/180))</f>
        <v>-3.0102999566398108</v>
      </c>
      <c r="D19" s="44" t="s">
        <v>9</v>
      </c>
      <c r="G19" s="17" t="s">
        <v>36</v>
      </c>
      <c r="H19" s="5">
        <v>3</v>
      </c>
      <c r="I19" s="7">
        <v>3.65</v>
      </c>
      <c r="J19" s="16">
        <v>0.6666666666666666</v>
      </c>
      <c r="K19" s="25">
        <v>2</v>
      </c>
    </row>
    <row r="20" spans="1:11" ht="12.75">
      <c r="A20" s="30" t="s">
        <v>60</v>
      </c>
      <c r="B20" s="5">
        <v>0</v>
      </c>
      <c r="C20" s="10">
        <v>60</v>
      </c>
      <c r="D20" s="44" t="s">
        <v>6</v>
      </c>
      <c r="G20" s="17" t="s">
        <v>35</v>
      </c>
      <c r="H20" s="5">
        <v>2</v>
      </c>
      <c r="I20" s="7">
        <v>3.73</v>
      </c>
      <c r="J20" s="16">
        <v>0.8888888888888888</v>
      </c>
      <c r="K20" s="21">
        <v>1.77</v>
      </c>
    </row>
    <row r="21" spans="1:11" ht="12.75">
      <c r="A21" s="30" t="s">
        <v>20</v>
      </c>
      <c r="B21" s="8">
        <v>35</v>
      </c>
      <c r="C21" s="8">
        <v>1</v>
      </c>
      <c r="D21" s="44" t="s">
        <v>8</v>
      </c>
      <c r="G21" s="17" t="s">
        <v>35</v>
      </c>
      <c r="H21" s="5">
        <v>2</v>
      </c>
      <c r="I21" s="7">
        <v>3.89</v>
      </c>
      <c r="J21" s="16">
        <v>0.9</v>
      </c>
      <c r="K21" s="21">
        <v>1.79</v>
      </c>
    </row>
    <row r="22" spans="1:11" ht="12.75">
      <c r="A22" s="30" t="s">
        <v>21</v>
      </c>
      <c r="B22" s="8">
        <v>-3</v>
      </c>
      <c r="C22" s="8">
        <v>-3</v>
      </c>
      <c r="D22" s="44" t="s">
        <v>9</v>
      </c>
      <c r="G22" s="17" t="s">
        <v>36</v>
      </c>
      <c r="H22" s="5">
        <v>3</v>
      </c>
      <c r="I22" s="7">
        <v>4.43</v>
      </c>
      <c r="J22" s="16">
        <v>0.75</v>
      </c>
      <c r="K22" s="25">
        <v>2.2</v>
      </c>
    </row>
    <row r="23" spans="1:11" ht="12.75">
      <c r="A23" s="30" t="s">
        <v>22</v>
      </c>
      <c r="B23" s="7">
        <f>10*LOG(B21)+B18+B22+B19</f>
        <v>14.96497028079791</v>
      </c>
      <c r="C23" s="7">
        <f>10*LOG(C21)+C18+C22+C19</f>
        <v>17.958637602501284</v>
      </c>
      <c r="D23" s="44" t="s">
        <v>10</v>
      </c>
      <c r="G23" s="17" t="s">
        <v>37</v>
      </c>
      <c r="H23" s="5">
        <v>4</v>
      </c>
      <c r="I23" s="7">
        <v>4.76</v>
      </c>
      <c r="J23" s="16">
        <v>0.6666666666666666</v>
      </c>
      <c r="K23" s="25">
        <v>2.6</v>
      </c>
    </row>
    <row r="24" spans="1:11" ht="12.75">
      <c r="A24" s="29" t="s">
        <v>42</v>
      </c>
      <c r="B24" s="35">
        <v>2400</v>
      </c>
      <c r="C24" s="35">
        <v>2400</v>
      </c>
      <c r="D24" s="44" t="s">
        <v>11</v>
      </c>
      <c r="G24" s="17" t="s">
        <v>36</v>
      </c>
      <c r="H24" s="5">
        <v>3</v>
      </c>
      <c r="I24" s="7">
        <v>5.41</v>
      </c>
      <c r="J24" s="16">
        <v>0.8333333333333334</v>
      </c>
      <c r="K24" s="25">
        <v>2.5</v>
      </c>
    </row>
    <row r="25" spans="1:11" ht="12.75">
      <c r="A25" s="30" t="s">
        <v>23</v>
      </c>
      <c r="B25" s="9">
        <f>-(92.45+20*LOG(B24)+20*LOG(B9))</f>
        <v>-178.33050188190646</v>
      </c>
      <c r="C25" s="9">
        <f>-(92.45+20*LOG(C24)+20*LOG(C9))</f>
        <v>-178.33050188190646</v>
      </c>
      <c r="D25" s="44" t="s">
        <v>9</v>
      </c>
      <c r="G25" s="17" t="s">
        <v>37</v>
      </c>
      <c r="H25" s="5">
        <v>4</v>
      </c>
      <c r="I25" s="7">
        <v>5.49</v>
      </c>
      <c r="J25" s="16">
        <v>0.75</v>
      </c>
      <c r="K25" s="25">
        <v>3</v>
      </c>
    </row>
    <row r="26" spans="1:11" ht="12.75">
      <c r="A26" s="30" t="s">
        <v>41</v>
      </c>
      <c r="B26" s="8">
        <v>-5.5</v>
      </c>
      <c r="C26" s="8">
        <v>-5.5</v>
      </c>
      <c r="D26" s="44" t="s">
        <v>9</v>
      </c>
      <c r="G26" s="17" t="s">
        <v>37</v>
      </c>
      <c r="H26" s="5">
        <v>4</v>
      </c>
      <c r="I26" s="7">
        <v>6.03</v>
      </c>
      <c r="J26" s="16">
        <v>0.8</v>
      </c>
      <c r="K26" s="25">
        <v>3.2</v>
      </c>
    </row>
    <row r="27" spans="1:11" ht="12.75">
      <c r="A27" s="30" t="s">
        <v>24</v>
      </c>
      <c r="B27" s="9">
        <f>B25+B26</f>
        <v>-183.83050188190646</v>
      </c>
      <c r="C27" s="9">
        <f>C25+C26</f>
        <v>-183.83050188190646</v>
      </c>
      <c r="D27" s="44" t="s">
        <v>9</v>
      </c>
      <c r="G27" s="17" t="s">
        <v>37</v>
      </c>
      <c r="H27" s="5">
        <v>4</v>
      </c>
      <c r="I27" s="7">
        <v>6.42</v>
      </c>
      <c r="J27" s="16">
        <v>0.8333333333333334</v>
      </c>
      <c r="K27" s="25">
        <v>3.3</v>
      </c>
    </row>
    <row r="28" spans="1:11" ht="12.75">
      <c r="A28" s="29" t="s">
        <v>2</v>
      </c>
      <c r="B28" s="5" t="s">
        <v>27</v>
      </c>
      <c r="C28" s="5" t="s">
        <v>27</v>
      </c>
      <c r="D28" s="44"/>
      <c r="G28" s="17" t="s">
        <v>36</v>
      </c>
      <c r="H28" s="5">
        <v>3</v>
      </c>
      <c r="I28" s="7">
        <v>6.46</v>
      </c>
      <c r="J28" s="16">
        <v>0.8888888888888888</v>
      </c>
      <c r="K28" s="25">
        <v>2.6</v>
      </c>
    </row>
    <row r="29" spans="1:11" ht="12.75">
      <c r="A29" s="30" t="s">
        <v>18</v>
      </c>
      <c r="B29" s="6">
        <v>10</v>
      </c>
      <c r="C29" s="6">
        <v>10</v>
      </c>
      <c r="D29" s="44" t="s">
        <v>5</v>
      </c>
      <c r="G29" s="17" t="s">
        <v>36</v>
      </c>
      <c r="H29" s="5">
        <v>3</v>
      </c>
      <c r="I29" s="7">
        <v>6.7</v>
      </c>
      <c r="J29" s="16">
        <v>0.9</v>
      </c>
      <c r="K29" s="25">
        <v>2.7</v>
      </c>
    </row>
    <row r="30" spans="1:11" ht="12.75">
      <c r="A30" s="30" t="s">
        <v>19</v>
      </c>
      <c r="B30" s="7">
        <f>21/(B9*B29)</f>
        <v>0.25609756097560976</v>
      </c>
      <c r="C30" s="7">
        <f>21/(C9*C29)</f>
        <v>0.25609756097560976</v>
      </c>
      <c r="D30" s="44" t="s">
        <v>6</v>
      </c>
      <c r="G30" s="17" t="s">
        <v>37</v>
      </c>
      <c r="H30" s="5">
        <v>4</v>
      </c>
      <c r="I30" s="7">
        <v>7.42</v>
      </c>
      <c r="J30" s="16">
        <v>0.8888888888888888</v>
      </c>
      <c r="K30" s="25">
        <v>3.5</v>
      </c>
    </row>
    <row r="31" spans="1:11" ht="13.5" thickBot="1">
      <c r="A31" s="31" t="s">
        <v>25</v>
      </c>
      <c r="B31" s="12">
        <v>0.55</v>
      </c>
      <c r="C31" s="12">
        <v>0.55</v>
      </c>
      <c r="D31" s="44" t="s">
        <v>12</v>
      </c>
      <c r="G31" s="18" t="s">
        <v>37</v>
      </c>
      <c r="H31" s="19">
        <v>4</v>
      </c>
      <c r="I31" s="27">
        <v>7.61</v>
      </c>
      <c r="J31" s="20">
        <v>0.9</v>
      </c>
      <c r="K31" s="26">
        <v>3.6</v>
      </c>
    </row>
    <row r="32" spans="1:7" ht="12.75">
      <c r="A32" s="30" t="s">
        <v>30</v>
      </c>
      <c r="B32" s="7">
        <f>20.4+20*LOG(B9)+20*LOG(B29)+10*LOG(B31)</f>
        <v>56.079903942616774</v>
      </c>
      <c r="C32" s="7">
        <f>20.4+20*LOG(C9)+20*LOG(C29)+10*LOG(C31)</f>
        <v>56.079903942616774</v>
      </c>
      <c r="D32" s="44" t="s">
        <v>7</v>
      </c>
      <c r="G32" s="13" t="s">
        <v>38</v>
      </c>
    </row>
    <row r="33" spans="1:4" ht="12.75">
      <c r="A33" s="30" t="s">
        <v>26</v>
      </c>
      <c r="B33" s="8">
        <v>-2.5</v>
      </c>
      <c r="C33" s="8">
        <v>-2.5</v>
      </c>
      <c r="D33" s="44" t="s">
        <v>9</v>
      </c>
    </row>
    <row r="34" spans="1:4" ht="12.75">
      <c r="A34" s="30" t="s">
        <v>39</v>
      </c>
      <c r="B34" s="9">
        <f>B23+B32+B25+B26+B33</f>
        <v>-115.28562765849178</v>
      </c>
      <c r="C34" s="9">
        <f>C23+C32+C25+C26+C33</f>
        <v>-112.2919603367884</v>
      </c>
      <c r="D34" s="44" t="s">
        <v>10</v>
      </c>
    </row>
    <row r="35" spans="1:4" ht="12.75">
      <c r="A35" s="30" t="s">
        <v>40</v>
      </c>
      <c r="B35" s="8">
        <v>27.3</v>
      </c>
      <c r="C35" s="8">
        <v>27.3</v>
      </c>
      <c r="D35" s="44" t="s">
        <v>13</v>
      </c>
    </row>
    <row r="36" spans="1:4" ht="12.75">
      <c r="A36" s="30" t="s">
        <v>28</v>
      </c>
      <c r="B36" s="7">
        <f>B32-B35</f>
        <v>28.779903942616773</v>
      </c>
      <c r="C36" s="7">
        <f>C32-C35</f>
        <v>28.779903942616773</v>
      </c>
      <c r="D36" s="44" t="s">
        <v>14</v>
      </c>
    </row>
    <row r="37" spans="1:4" ht="15.75">
      <c r="A37" s="30" t="s">
        <v>29</v>
      </c>
      <c r="B37" s="15">
        <f>B34-B35+228.6</f>
        <v>86.01437234150822</v>
      </c>
      <c r="C37" s="15">
        <f>C34-C35+228.6</f>
        <v>89.00803966321158</v>
      </c>
      <c r="D37" s="44" t="s">
        <v>10</v>
      </c>
    </row>
    <row r="38" spans="1:4" ht="12.75">
      <c r="A38" s="30" t="s">
        <v>49</v>
      </c>
      <c r="B38" s="7">
        <f>10*LOG(B10*10^6)</f>
        <v>80</v>
      </c>
      <c r="C38" s="7">
        <f>10*LOG(C10*10^6)</f>
        <v>80</v>
      </c>
      <c r="D38" s="44" t="s">
        <v>15</v>
      </c>
    </row>
    <row r="39" spans="1:4" ht="15.75">
      <c r="A39" s="30" t="s">
        <v>54</v>
      </c>
      <c r="B39" s="7">
        <f>B37-B38</f>
        <v>6.014372341508221</v>
      </c>
      <c r="C39" s="7">
        <f>C37-C38</f>
        <v>9.008039663211576</v>
      </c>
      <c r="D39" s="44" t="s">
        <v>15</v>
      </c>
    </row>
    <row r="40" spans="1:4" ht="12.75">
      <c r="A40" s="30" t="s">
        <v>56</v>
      </c>
      <c r="B40" s="6">
        <v>-2</v>
      </c>
      <c r="C40" s="6">
        <v>-2</v>
      </c>
      <c r="D40" s="44" t="s">
        <v>9</v>
      </c>
    </row>
    <row r="41" spans="1:4" ht="13.5" thickBot="1">
      <c r="A41" s="45" t="s">
        <v>58</v>
      </c>
      <c r="B41" s="46">
        <f>B39+B40-B11</f>
        <v>2.964372341508221</v>
      </c>
      <c r="C41" s="46">
        <f>C39+C40-C11</f>
        <v>3.1180396632115763</v>
      </c>
      <c r="D41" s="47" t="s">
        <v>9</v>
      </c>
    </row>
    <row r="42" spans="2:3" ht="12.75">
      <c r="B42" s="40"/>
      <c r="C42" s="40"/>
    </row>
  </sheetData>
  <sheetProtection/>
  <dataValidations count="1">
    <dataValidation type="list" allowBlank="1" showInputMessage="1" showErrorMessage="1" sqref="B11:C11">
      <formula1>$I$9:$I$31</formula1>
    </dataValidation>
  </dataValidations>
  <printOptions/>
  <pageMargins left="0.5" right="0.5" top="0.5" bottom="0.5" header="0" footer="0"/>
  <pageSetup fitToHeight="1" fitToWidth="1" horizontalDpi="600" verticalDpi="6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Chrism</cp:lastModifiedBy>
  <cp:lastPrinted>2012-02-09T01:32:42Z</cp:lastPrinted>
  <dcterms:created xsi:type="dcterms:W3CDTF">1996-10-14T23:33:28Z</dcterms:created>
  <dcterms:modified xsi:type="dcterms:W3CDTF">2012-02-09T19:22:41Z</dcterms:modified>
  <cp:category/>
  <cp:version/>
  <cp:contentType/>
  <cp:contentStatus/>
</cp:coreProperties>
</file>